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3" authorId="0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doar la sf an</t>
        </r>
      </text>
    </comment>
    <comment ref="F44" authorId="0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doar la sf an</t>
        </r>
      </text>
    </comment>
  </commentList>
</comments>
</file>

<file path=xl/sharedStrings.xml><?xml version="1.0" encoding="utf-8"?>
<sst xmlns="http://schemas.openxmlformats.org/spreadsheetml/2006/main" count="84" uniqueCount="80">
  <si>
    <t xml:space="preserve">                      CONTUL  DE  REZULTAT  PATRIMONIAL  </t>
  </si>
  <si>
    <t>la  data  de  31 DECEMBRIE 2017</t>
  </si>
  <si>
    <t>cod 02</t>
  </si>
  <si>
    <t xml:space="preserve">             - lei-</t>
  </si>
  <si>
    <t>Nr. crt</t>
  </si>
  <si>
    <t>DENUMIREA INDICATORULUI</t>
  </si>
  <si>
    <t>Cod rand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</si>
  <si>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</si>
  <si>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</si>
  <si>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</si>
  <si>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</si>
  <si>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</si>
  <si>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</si>
  <si>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</si>
  <si>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</si>
  <si>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</si>
  <si>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r>
      <rPr>
        <b/>
        <sz val="11"/>
        <rFont val="Arial"/>
        <family val="2"/>
      </rP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</si>
  <si>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</si>
  <si>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</si>
  <si>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rPr>
        <b/>
        <sz val="11"/>
        <rFont val="Arial"/>
        <family val="2"/>
      </rP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</si>
  <si>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>03</t>
  </si>
  <si>
    <t>3.</t>
  </si>
  <si>
    <r>
      <rPr>
        <b/>
        <sz val="11"/>
        <rFont val="Arial"/>
        <family val="2"/>
      </rP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(ct.7510500+7710000+7720100+7720200+7740100+ 7740200+7750000+7760000+7780000+7790101+7790109)</t>
    </r>
  </si>
  <si>
    <t>04</t>
  </si>
  <si>
    <t>4.</t>
  </si>
  <si>
    <r>
      <rPr>
        <b/>
        <sz val="11"/>
        <rFont val="Arial"/>
        <family val="2"/>
      </rP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</si>
  <si>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</si>
  <si>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OPERATIONALE  (rd.02+03+04+05)</t>
  </si>
  <si>
    <t>06</t>
  </si>
  <si>
    <t>II.</t>
  </si>
  <si>
    <t>CHELTUIELI  OPERATIONALE</t>
  </si>
  <si>
    <t>07</t>
  </si>
  <si>
    <r>
      <rPr>
        <b/>
        <sz val="11"/>
        <rFont val="Arial"/>
        <family val="2"/>
      </rP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</si>
  <si>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</si>
  <si>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rPr>
        <b/>
        <sz val="11"/>
        <rFont val="Arial"/>
        <family val="2"/>
      </rP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</si>
  <si>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</si>
  <si>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rPr>
        <b/>
        <sz val="11"/>
        <rFont val="Arial"/>
        <family val="2"/>
      </rP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</si>
  <si>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rPr>
        <b/>
        <sz val="11"/>
        <rFont val="Arial"/>
        <family val="2"/>
      </rP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</si>
  <si>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5.</t>
  </si>
  <si>
    <r>
      <rPr>
        <b/>
        <sz val="11"/>
        <rFont val="Arial"/>
        <family val="2"/>
      </rPr>
      <t xml:space="preserve">Alte cheltuieli operaţionale        </t>
    </r>
    <r>
      <rPr>
        <sz val="11"/>
        <rFont val="Arial"/>
        <family val="2"/>
      </rPr>
      <t>(ct.6350000+6350100+6540000+6580101+6580109)</t>
    </r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</si>
  <si>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</si>
  <si>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</si>
  <si>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</si>
  <si>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</si>
  <si>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</si>
  <si>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</si>
  <si>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r>
      <rPr>
        <b/>
        <sz val="11"/>
        <rFont val="Arial"/>
        <family val="2"/>
      </rPr>
      <t xml:space="preserve">VENITURI FINANCIARE </t>
    </r>
    <r>
      <rPr>
        <sz val="11"/>
        <rFont val="Arial"/>
        <family val="2"/>
      </rPr>
      <t>(ct.7630000+7640000+7650100+7650200+7660000+7670000+  7680000+ 7690000+ 7860300+7860400)</t>
    </r>
  </si>
  <si>
    <t>V.</t>
  </si>
  <si>
    <r>
      <rPr>
        <b/>
        <sz val="11"/>
        <rFont val="Arial"/>
        <family val="2"/>
      </rPr>
      <t xml:space="preserve">CHELTUIELI FINANCIARE </t>
    </r>
    <r>
      <rPr>
        <sz val="11"/>
        <rFont val="Arial"/>
        <family val="2"/>
      </rPr>
      <t>(ct.6630000+6640000+6650100+6650200+6660000+6670000+ 6680000+ 6690000+ 6860300+6860400+6860800)</t>
    </r>
  </si>
  <si>
    <t>VI.</t>
  </si>
  <si>
    <t>REZULTATUL DIN ACTIVITATEA FINANCIARA</t>
  </si>
  <si>
    <t xml:space="preserve">- EXCEDENT (rd.17- rd.18) </t>
  </si>
  <si>
    <t>- DEFICIT (rd.18- rd.17)</t>
  </si>
  <si>
    <t>VII.</t>
  </si>
  <si>
    <t xml:space="preserve">REZULTATUL DIN ACTIVITATEA CURENTA </t>
  </si>
  <si>
    <t xml:space="preserve"> - EXCEDENT (rd.15+20-16-21)</t>
  </si>
  <si>
    <t xml:space="preserve"> - DEFICIT  (rd.16+21-15-20)</t>
  </si>
  <si>
    <t>VIII.</t>
  </si>
  <si>
    <r>
      <rPr>
        <b/>
        <sz val="11"/>
        <rFont val="Arial"/>
        <family val="2"/>
      </rP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</si>
  <si>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</si>
  <si>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rPr>
        <b/>
        <sz val="11"/>
        <rFont val="Arial"/>
        <family val="2"/>
      </rPr>
      <t xml:space="preserve">CHELTUIELI  EXTRAORDINARE                </t>
    </r>
    <r>
      <rPr>
        <sz val="11"/>
        <rFont val="Arial"/>
        <family val="2"/>
      </rPr>
      <t>(ct.6900000+6910000)</t>
    </r>
  </si>
  <si>
    <t>X</t>
  </si>
  <si>
    <t xml:space="preserve">REZULTATUL DIN ACTIVITATEA EXTRAORDINARA </t>
  </si>
  <si>
    <t>- EXCEDENT (rd.25-rd.26)</t>
  </si>
  <si>
    <t>- DEFICIT  (rd.26-rd.25)</t>
  </si>
  <si>
    <t>XI.</t>
  </si>
  <si>
    <t xml:space="preserve">REZULTATUL PATRIMONIAL AL EXERCIŢIULUI (BRUT) </t>
  </si>
  <si>
    <t>29.1</t>
  </si>
  <si>
    <t xml:space="preserve"> - EXCEDENT (rd. 23+28-24-29)</t>
  </si>
  <si>
    <t>29.2</t>
  </si>
  <si>
    <t xml:space="preserve"> - DEFICIT (rd. 24+29-23-28)</t>
  </si>
  <si>
    <t>29.3</t>
  </si>
  <si>
    <t>Cheltuieli cu impozitul pe profit (din ct. 6350000) *)</t>
  </si>
  <si>
    <t>29.4</t>
  </si>
  <si>
    <t>XI</t>
  </si>
  <si>
    <t>REZULTATUL PATRIMONIAL AL EXERCIŢIULUI (NET)</t>
  </si>
  <si>
    <t xml:space="preserve"> - EXCEDENT (rd. 29.2 - rd.29.4)</t>
  </si>
  <si>
    <t xml:space="preserve"> - DEFICIT (rd. 29.3 + rd.29.4)</t>
  </si>
  <si>
    <t>*) Notă: Se determină potrivit art.13 alin.(2) lit. b) din Legea nr. 227/2015 privind Codul Fiscal.                                                                                                                     Datele se preiau până la 10 octombrie din contul 6350000, iar după această dată din contul 6350200</t>
  </si>
  <si>
    <t>datele se preiau până la 10 octombrie din contul 6350000, iar după această dată din contul 6350200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</si>
</sst>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</numFmts>
  <fonts count="23">
    <font>
      <sz val="10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Cambria"/>
      <family val="1"/>
    </font>
    <font>
      <sz val="10"/>
      <name val="Times New Roman"/>
      <family val="1"/>
    </font>
    <font>
      <b/>
      <sz val="11"/>
      <name val="Cambria"/>
      <family val="1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3" fontId="6" fillId="0" borderId="4" xfId="0" applyNumberFormat="1" applyFont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3" fontId="6" fillId="0" borderId="6" xfId="0" applyNumberFormat="1" applyFont="1" applyBorder="1" applyAlignment="1" applyProtection="1">
      <alignment horizontal="center" vertical="top" wrapText="1"/>
      <protection/>
    </xf>
    <xf numFmtId="3" fontId="6" fillId="0" borderId="7" xfId="0" applyNumberFormat="1" applyFont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2" xfId="0" applyNumberFormat="1" applyFont="1" applyFill="1" applyBorder="1" applyAlignment="1" applyProtection="1">
      <alignment horizontal="righ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18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2" borderId="0" xfId="0" applyNumberFormat="1" applyFont="1" applyFill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SJ-MACHETA%20BILANT%20TRIMESTRUL%20IV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32"/>
      <sheetName val="Anexa 19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6(3.1)"/>
      <sheetName val="ANEXA 29 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REDITE BUG"/>
      <sheetName val="TAXA EVALUARE"/>
      <sheetName val="CONT 8080"/>
      <sheetName val="CONT 8080 (2)"/>
      <sheetName val="ACCIDENTE MUNCA 1 "/>
      <sheetName val="ACCIDENTE DE MUNCA 2"/>
      <sheetName val="PREJUDICII SI DAUNE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0">
        <row r="1">
          <cell r="A1" t="str">
            <v>CASA  DE  ASIGURĂRI  DE  SĂNĂTATE  SALAJ</v>
          </cell>
        </row>
        <row r="87">
          <cell r="E87">
            <v>0</v>
          </cell>
        </row>
        <row r="88">
          <cell r="D88">
            <v>101893002</v>
          </cell>
          <cell r="E88">
            <v>136330352</v>
          </cell>
        </row>
        <row r="94">
          <cell r="B94" t="str">
            <v>PREŞEDINTE- DIRECTOR GENERAL,</v>
          </cell>
          <cell r="D94" t="str">
            <v>DIRECTOR EXECUTIV ECONOMIC,</v>
          </cell>
        </row>
        <row r="96">
          <cell r="B96" t="str">
            <v>STANA OLGA</v>
          </cell>
          <cell r="D96" t="str">
            <v>POP NEVIANA</v>
          </cell>
        </row>
      </sheetData>
      <sheetData sheetId="34">
        <row r="13">
          <cell r="H13">
            <v>116806923</v>
          </cell>
        </row>
        <row r="39">
          <cell r="H39">
            <v>0</v>
          </cell>
        </row>
        <row r="45">
          <cell r="H45">
            <v>2659982</v>
          </cell>
        </row>
        <row r="57">
          <cell r="H57">
            <v>243177</v>
          </cell>
        </row>
        <row r="68">
          <cell r="H68">
            <v>0</v>
          </cell>
        </row>
        <row r="79">
          <cell r="H79">
            <v>0</v>
          </cell>
        </row>
        <row r="83">
          <cell r="H83">
            <v>3774556</v>
          </cell>
        </row>
        <row r="95">
          <cell r="H95">
            <v>48637980</v>
          </cell>
        </row>
        <row r="106">
          <cell r="H106">
            <v>203467431</v>
          </cell>
        </row>
        <row r="135">
          <cell r="H135">
            <v>159197</v>
          </cell>
        </row>
        <row r="147">
          <cell r="H147">
            <v>0</v>
          </cell>
        </row>
        <row r="152">
          <cell r="H152">
            <v>0</v>
          </cell>
        </row>
        <row r="164">
          <cell r="H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57421875" style="4" customWidth="1"/>
    <col min="2" max="2" width="57.8515625" style="4" customWidth="1"/>
    <col min="3" max="3" width="8.7109375" style="6" customWidth="1"/>
    <col min="4" max="4" width="19.57421875" style="7" customWidth="1"/>
    <col min="5" max="5" width="21.140625" style="7" customWidth="1"/>
    <col min="6" max="6" width="13.7109375" style="8" customWidth="1"/>
    <col min="7" max="7" width="12.57421875" style="3" customWidth="1"/>
    <col min="8" max="8" width="10.00390625" style="4" customWidth="1"/>
    <col min="9" max="9" width="12.7109375" style="4" customWidth="1"/>
    <col min="10" max="10" width="13.421875" style="4" customWidth="1"/>
    <col min="11" max="13" width="16.57421875" style="4" customWidth="1"/>
    <col min="14" max="16384" width="9.140625" style="4" customWidth="1"/>
  </cols>
  <sheetData>
    <row r="1" spans="1:6" ht="18">
      <c r="A1" s="1" t="str">
        <f>'[1]ANEXA 1'!A1</f>
        <v>CASA  DE  ASIGURĂRI  DE  SĂNĂTATE  SALAJ</v>
      </c>
      <c r="B1" s="1"/>
      <c r="C1" s="1"/>
      <c r="D1" s="1"/>
      <c r="E1" s="1"/>
      <c r="F1" s="2"/>
    </row>
    <row r="2" ht="11.25" customHeight="1">
      <c r="A2" s="5"/>
    </row>
    <row r="3" spans="1:6" ht="18">
      <c r="A3" s="9" t="s">
        <v>0</v>
      </c>
      <c r="B3" s="9"/>
      <c r="C3" s="9"/>
      <c r="D3" s="9"/>
      <c r="E3" s="9"/>
      <c r="F3" s="10"/>
    </row>
    <row r="4" spans="1:7" ht="15.75">
      <c r="A4" s="11"/>
      <c r="B4" s="12" t="s">
        <v>1</v>
      </c>
      <c r="C4" s="12"/>
      <c r="D4" s="12"/>
      <c r="E4" s="12"/>
      <c r="F4" s="13"/>
      <c r="G4" s="14"/>
    </row>
    <row r="5" spans="1:14" ht="13.5" customHeight="1">
      <c r="A5" s="15" t="s">
        <v>2</v>
      </c>
      <c r="E5" s="16" t="s">
        <v>3</v>
      </c>
      <c r="F5" s="17"/>
      <c r="N5" s="18"/>
    </row>
    <row r="6" spans="1:6" ht="19.5" customHeight="1">
      <c r="A6" s="19" t="s">
        <v>4</v>
      </c>
      <c r="B6" s="20" t="s">
        <v>5</v>
      </c>
      <c r="C6" s="21" t="s">
        <v>6</v>
      </c>
      <c r="D6" s="22" t="s">
        <v>7</v>
      </c>
      <c r="E6" s="23" t="s">
        <v>8</v>
      </c>
      <c r="F6" s="24"/>
    </row>
    <row r="7" spans="1:6" ht="18">
      <c r="A7" s="19"/>
      <c r="B7" s="20"/>
      <c r="C7" s="21"/>
      <c r="D7" s="22"/>
      <c r="E7" s="23"/>
      <c r="F7" s="24"/>
    </row>
    <row r="8" spans="1:6" ht="14.25" customHeight="1">
      <c r="A8" s="25" t="s">
        <v>9</v>
      </c>
      <c r="B8" s="26" t="s">
        <v>10</v>
      </c>
      <c r="C8" s="26" t="s">
        <v>11</v>
      </c>
      <c r="D8" s="27">
        <v>1</v>
      </c>
      <c r="E8" s="28">
        <v>2</v>
      </c>
      <c r="F8" s="29"/>
    </row>
    <row r="9" spans="1:8" ht="18">
      <c r="A9" s="30" t="s">
        <v>12</v>
      </c>
      <c r="B9" s="31" t="s">
        <v>13</v>
      </c>
      <c r="C9" s="32" t="s">
        <v>14</v>
      </c>
      <c r="D9" s="33"/>
      <c r="E9" s="34"/>
      <c r="F9" s="35"/>
      <c r="H9" s="36"/>
    </row>
    <row r="10" spans="1:14" ht="102.75" customHeight="1">
      <c r="A10" s="37" t="s">
        <v>15</v>
      </c>
      <c r="B10" s="38" t="s">
        <v>16</v>
      </c>
      <c r="C10" s="39" t="s">
        <v>17</v>
      </c>
      <c r="D10" s="40">
        <v>103451072</v>
      </c>
      <c r="E10" s="41">
        <f>+'[1]ANEXA 2 SOLDURI'!H13</f>
        <v>116806923</v>
      </c>
      <c r="F10" s="42"/>
      <c r="H10" s="36"/>
      <c r="I10" s="7"/>
      <c r="J10" s="7"/>
      <c r="K10" s="43"/>
      <c r="L10" s="43"/>
      <c r="M10" s="43"/>
      <c r="N10" s="44"/>
    </row>
    <row r="11" spans="1:14" ht="29.25">
      <c r="A11" s="37" t="s">
        <v>18</v>
      </c>
      <c r="B11" s="38" t="s">
        <v>19</v>
      </c>
      <c r="C11" s="39" t="s">
        <v>20</v>
      </c>
      <c r="D11" s="40"/>
      <c r="E11" s="41">
        <f>+'[1]ANEXA 2 SOLDURI'!H39</f>
        <v>0</v>
      </c>
      <c r="F11" s="42"/>
      <c r="H11" s="36"/>
      <c r="I11" s="7"/>
      <c r="J11" s="7"/>
      <c r="K11" s="43"/>
      <c r="L11" s="43"/>
      <c r="M11" s="43"/>
      <c r="N11" s="44"/>
    </row>
    <row r="12" spans="1:14" ht="58.5">
      <c r="A12" s="37" t="s">
        <v>21</v>
      </c>
      <c r="B12" s="38" t="s">
        <v>22</v>
      </c>
      <c r="C12" s="39" t="s">
        <v>23</v>
      </c>
      <c r="D12" s="40">
        <v>2816711</v>
      </c>
      <c r="E12" s="41">
        <f>+'[1]ANEXA 2 SOLDURI'!H45</f>
        <v>2659982</v>
      </c>
      <c r="F12" s="42"/>
      <c r="H12" s="36"/>
      <c r="I12" s="7"/>
      <c r="J12" s="7"/>
      <c r="K12" s="43"/>
      <c r="L12" s="43"/>
      <c r="M12" s="43"/>
      <c r="N12" s="44"/>
    </row>
    <row r="13" spans="1:14" ht="43.5">
      <c r="A13" s="37" t="s">
        <v>24</v>
      </c>
      <c r="B13" s="38" t="s">
        <v>25</v>
      </c>
      <c r="C13" s="39" t="s">
        <v>26</v>
      </c>
      <c r="D13" s="40">
        <v>2216588</v>
      </c>
      <c r="E13" s="41">
        <f>+'[1]ANEXA 2 SOLDURI'!H57</f>
        <v>243177</v>
      </c>
      <c r="F13" s="42"/>
      <c r="H13" s="36"/>
      <c r="I13" s="7"/>
      <c r="J13" s="7"/>
      <c r="K13" s="43"/>
      <c r="L13" s="43"/>
      <c r="M13" s="43"/>
      <c r="N13" s="44"/>
    </row>
    <row r="14" spans="1:14" ht="18">
      <c r="A14" s="45"/>
      <c r="B14" s="46" t="s">
        <v>27</v>
      </c>
      <c r="C14" s="47" t="s">
        <v>28</v>
      </c>
      <c r="D14" s="48">
        <f>D10+D11+D12+D13</f>
        <v>108484371</v>
      </c>
      <c r="E14" s="49">
        <f>E10+E11+E12+E13</f>
        <v>119710082</v>
      </c>
      <c r="F14" s="50"/>
      <c r="H14" s="36"/>
      <c r="I14" s="7"/>
      <c r="J14" s="7"/>
      <c r="K14" s="43"/>
      <c r="L14" s="43"/>
      <c r="M14" s="43"/>
      <c r="N14" s="44"/>
    </row>
    <row r="15" spans="1:14" ht="18">
      <c r="A15" s="51" t="s">
        <v>29</v>
      </c>
      <c r="B15" s="46" t="s">
        <v>30</v>
      </c>
      <c r="C15" s="39" t="s">
        <v>31</v>
      </c>
      <c r="D15" s="52"/>
      <c r="E15" s="41"/>
      <c r="F15" s="53"/>
      <c r="H15" s="36"/>
      <c r="I15" s="7"/>
      <c r="J15" s="7"/>
      <c r="K15" s="43"/>
      <c r="L15" s="43"/>
      <c r="M15" s="43"/>
      <c r="N15" s="44"/>
    </row>
    <row r="16" spans="1:14" ht="45.75" customHeight="1">
      <c r="A16" s="37" t="s">
        <v>15</v>
      </c>
      <c r="B16" s="38" t="s">
        <v>32</v>
      </c>
      <c r="C16" s="39" t="s">
        <v>33</v>
      </c>
      <c r="D16" s="40">
        <v>2238884</v>
      </c>
      <c r="E16" s="41">
        <f>+'[1]ANEXA 2 SOLDURI'!H83</f>
        <v>3774556</v>
      </c>
      <c r="F16" s="42"/>
      <c r="H16" s="36"/>
      <c r="I16" s="7"/>
      <c r="J16" s="7"/>
      <c r="K16" s="43"/>
      <c r="L16" s="43"/>
      <c r="M16" s="43"/>
      <c r="N16" s="44"/>
    </row>
    <row r="17" spans="1:14" ht="43.5">
      <c r="A17" s="37" t="s">
        <v>18</v>
      </c>
      <c r="B17" s="38" t="s">
        <v>34</v>
      </c>
      <c r="C17" s="39" t="s">
        <v>35</v>
      </c>
      <c r="D17" s="40">
        <v>13465665</v>
      </c>
      <c r="E17" s="41">
        <f>+'[1]ANEXA 2 SOLDURI'!H95</f>
        <v>48637980</v>
      </c>
      <c r="F17" s="42"/>
      <c r="H17" s="36"/>
      <c r="I17" s="7"/>
      <c r="J17" s="7"/>
      <c r="K17" s="43"/>
      <c r="L17" s="43"/>
      <c r="M17" s="43"/>
      <c r="N17" s="44"/>
    </row>
    <row r="18" spans="1:14" ht="93" customHeight="1">
      <c r="A18" s="37" t="s">
        <v>21</v>
      </c>
      <c r="B18" s="38" t="s">
        <v>36</v>
      </c>
      <c r="C18" s="39">
        <v>10</v>
      </c>
      <c r="D18" s="40">
        <v>194092029</v>
      </c>
      <c r="E18" s="41">
        <f>+'[1]ANEXA 2 SOLDURI'!H106</f>
        <v>203467431</v>
      </c>
      <c r="F18" s="42"/>
      <c r="H18" s="36"/>
      <c r="I18" s="7"/>
      <c r="J18" s="7"/>
      <c r="K18" s="43"/>
      <c r="L18" s="43"/>
      <c r="M18" s="43"/>
      <c r="N18" s="44"/>
    </row>
    <row r="19" spans="1:14" ht="43.5">
      <c r="A19" s="37" t="s">
        <v>24</v>
      </c>
      <c r="B19" s="38" t="s">
        <v>37</v>
      </c>
      <c r="C19" s="39">
        <v>11</v>
      </c>
      <c r="D19" s="40">
        <v>580795</v>
      </c>
      <c r="E19" s="41">
        <f>+'[1]ANEXA 2 SOLDURI'!H135</f>
        <v>159197</v>
      </c>
      <c r="F19" s="42"/>
      <c r="H19" s="36"/>
      <c r="I19" s="7"/>
      <c r="J19" s="7"/>
      <c r="K19" s="43"/>
      <c r="L19" s="43"/>
      <c r="M19" s="43"/>
      <c r="N19" s="44"/>
    </row>
    <row r="20" spans="1:14" ht="29.25">
      <c r="A20" s="37" t="s">
        <v>38</v>
      </c>
      <c r="B20" s="38" t="s">
        <v>39</v>
      </c>
      <c r="C20" s="39">
        <v>12</v>
      </c>
      <c r="D20" s="40"/>
      <c r="E20" s="41">
        <f>+'[1]ANEXA 2 SOLDURI'!H147</f>
        <v>0</v>
      </c>
      <c r="F20" s="42"/>
      <c r="H20" s="36"/>
      <c r="I20" s="7"/>
      <c r="J20" s="7"/>
      <c r="K20" s="43"/>
      <c r="L20" s="43"/>
      <c r="M20" s="43"/>
      <c r="N20" s="44"/>
    </row>
    <row r="21" spans="1:14" ht="18">
      <c r="A21" s="54"/>
      <c r="B21" s="55" t="s">
        <v>40</v>
      </c>
      <c r="C21" s="47">
        <v>13</v>
      </c>
      <c r="D21" s="48">
        <f>D16+D17+D18+D19+D20</f>
        <v>210377373</v>
      </c>
      <c r="E21" s="49">
        <f>E16+E17+E18+E19+E20</f>
        <v>256039164</v>
      </c>
      <c r="F21" s="50"/>
      <c r="H21" s="36"/>
      <c r="I21" s="7"/>
      <c r="J21" s="7"/>
      <c r="K21" s="43"/>
      <c r="L21" s="43"/>
      <c r="M21" s="43"/>
      <c r="N21" s="44"/>
    </row>
    <row r="22" spans="1:14" ht="18">
      <c r="A22" s="56" t="s">
        <v>41</v>
      </c>
      <c r="B22" s="46" t="s">
        <v>42</v>
      </c>
      <c r="C22" s="39">
        <v>14</v>
      </c>
      <c r="D22" s="57"/>
      <c r="E22" s="58"/>
      <c r="F22" s="59"/>
      <c r="H22" s="36"/>
      <c r="I22" s="7"/>
      <c r="J22" s="7"/>
      <c r="K22" s="43"/>
      <c r="L22" s="43"/>
      <c r="M22" s="43"/>
      <c r="N22" s="44"/>
    </row>
    <row r="23" spans="1:14" ht="18">
      <c r="A23" s="54"/>
      <c r="B23" s="60" t="s">
        <v>43</v>
      </c>
      <c r="C23" s="39">
        <v>15</v>
      </c>
      <c r="D23" s="52">
        <f>IF(ROUND(D14-D21,1)&gt;=0,ROUND(D14-D21,1),0)</f>
        <v>0</v>
      </c>
      <c r="E23" s="41">
        <f>IF(ROUND(E14-E21,1)&gt;=0,ROUND(E14-E21,1),0)</f>
        <v>0</v>
      </c>
      <c r="F23" s="53"/>
      <c r="H23" s="36"/>
      <c r="I23" s="7"/>
      <c r="J23" s="7"/>
      <c r="K23" s="43"/>
      <c r="L23" s="43"/>
      <c r="M23" s="43"/>
      <c r="N23" s="44"/>
    </row>
    <row r="24" spans="1:14" ht="18">
      <c r="A24" s="54"/>
      <c r="B24" s="60" t="s">
        <v>44</v>
      </c>
      <c r="C24" s="39">
        <v>16</v>
      </c>
      <c r="D24" s="52">
        <f>IF(ROUND(D21-D14,1)&gt;=0,ROUND(D21-D14,1),0)</f>
        <v>101893002</v>
      </c>
      <c r="E24" s="41">
        <f>IF(ROUND(E21-E14,1)&gt;=0,ROUND(E21-E14,1),0)</f>
        <v>136329082</v>
      </c>
      <c r="F24" s="53"/>
      <c r="H24" s="36"/>
      <c r="I24" s="7"/>
      <c r="J24" s="7"/>
      <c r="K24" s="43"/>
      <c r="L24" s="43"/>
      <c r="M24" s="43"/>
      <c r="N24" s="44"/>
    </row>
    <row r="25" spans="1:14" ht="43.5">
      <c r="A25" s="61" t="s">
        <v>45</v>
      </c>
      <c r="B25" s="38" t="s">
        <v>46</v>
      </c>
      <c r="C25" s="47">
        <v>17</v>
      </c>
      <c r="D25" s="62"/>
      <c r="E25" s="49">
        <f>+'[1]ANEXA 2 SOLDURI'!H68</f>
        <v>0</v>
      </c>
      <c r="F25" s="63"/>
      <c r="H25" s="36"/>
      <c r="I25" s="7"/>
      <c r="J25" s="7"/>
      <c r="K25" s="43"/>
      <c r="L25" s="43"/>
      <c r="M25" s="43"/>
      <c r="N25" s="44"/>
    </row>
    <row r="26" spans="1:14" ht="43.5">
      <c r="A26" s="61" t="s">
        <v>47</v>
      </c>
      <c r="B26" s="38" t="s">
        <v>48</v>
      </c>
      <c r="C26" s="47">
        <v>18</v>
      </c>
      <c r="D26" s="62"/>
      <c r="E26" s="49">
        <f>+'[1]ANEXA 2 SOLDURI'!H152</f>
        <v>0</v>
      </c>
      <c r="F26" s="63"/>
      <c r="H26" s="36"/>
      <c r="I26" s="7"/>
      <c r="J26" s="7"/>
      <c r="K26" s="43"/>
      <c r="L26" s="43"/>
      <c r="M26" s="43"/>
      <c r="N26" s="44"/>
    </row>
    <row r="27" spans="1:14" ht="18">
      <c r="A27" s="64" t="s">
        <v>49</v>
      </c>
      <c r="B27" s="65" t="s">
        <v>50</v>
      </c>
      <c r="C27" s="39">
        <v>19</v>
      </c>
      <c r="D27" s="52"/>
      <c r="E27" s="41"/>
      <c r="F27" s="53"/>
      <c r="H27" s="36"/>
      <c r="I27" s="7"/>
      <c r="J27" s="7"/>
      <c r="K27" s="43"/>
      <c r="L27" s="43"/>
      <c r="M27" s="43"/>
      <c r="N27" s="44"/>
    </row>
    <row r="28" spans="1:14" ht="18">
      <c r="A28" s="54"/>
      <c r="B28" s="60" t="s">
        <v>51</v>
      </c>
      <c r="C28" s="39">
        <v>20</v>
      </c>
      <c r="D28" s="52">
        <f>IF(ROUND(D25-D26,1)&gt;=0,ROUND(D25-D26,1),0)</f>
        <v>0</v>
      </c>
      <c r="E28" s="41">
        <f>IF(ROUND(E25-E26,1)&gt;=0,ROUND(E25-E26,1),0)</f>
        <v>0</v>
      </c>
      <c r="F28" s="53"/>
      <c r="H28" s="36"/>
      <c r="I28" s="7"/>
      <c r="J28" s="7"/>
      <c r="K28" s="43"/>
      <c r="L28" s="43"/>
      <c r="M28" s="43"/>
      <c r="N28" s="44"/>
    </row>
    <row r="29" spans="1:14" ht="18">
      <c r="A29" s="54"/>
      <c r="B29" s="60" t="s">
        <v>52</v>
      </c>
      <c r="C29" s="39">
        <v>21</v>
      </c>
      <c r="D29" s="52">
        <f>IF(ROUND(D26-D25,1)&gt;=0,ROUND(D26-D25,1),0)</f>
        <v>0</v>
      </c>
      <c r="E29" s="41">
        <f>IF(ROUND(E26-E25,1)&gt;=0,ROUND(E26-E25,1),0)</f>
        <v>0</v>
      </c>
      <c r="F29" s="53"/>
      <c r="H29" s="36"/>
      <c r="I29" s="7"/>
      <c r="J29" s="7"/>
      <c r="K29" s="43"/>
      <c r="L29" s="43"/>
      <c r="M29" s="43"/>
      <c r="N29" s="44"/>
    </row>
    <row r="30" spans="1:14" ht="18">
      <c r="A30" s="61" t="s">
        <v>53</v>
      </c>
      <c r="B30" s="46" t="s">
        <v>54</v>
      </c>
      <c r="C30" s="39">
        <v>22</v>
      </c>
      <c r="D30" s="52"/>
      <c r="E30" s="41"/>
      <c r="F30" s="53"/>
      <c r="H30" s="36"/>
      <c r="I30" s="7"/>
      <c r="J30" s="7"/>
      <c r="K30" s="43"/>
      <c r="L30" s="43"/>
      <c r="M30" s="43"/>
      <c r="N30" s="44"/>
    </row>
    <row r="31" spans="1:14" ht="18">
      <c r="A31" s="54"/>
      <c r="B31" s="60" t="s">
        <v>55</v>
      </c>
      <c r="C31" s="39">
        <v>23</v>
      </c>
      <c r="D31" s="52">
        <f>IF(ROUND(D23+D28-D24-D29,1)&gt;=0,ROUND(D23+D28-D24-D29,1),0)</f>
        <v>0</v>
      </c>
      <c r="E31" s="41">
        <f>IF(ROUND(E23+E28-E24-E29,1)&gt;=0,ROUND(E23+E28-E24-E29,1),0)</f>
        <v>0</v>
      </c>
      <c r="F31" s="53"/>
      <c r="H31" s="36"/>
      <c r="I31" s="7"/>
      <c r="J31" s="7"/>
      <c r="K31" s="43"/>
      <c r="L31" s="43"/>
      <c r="M31" s="43"/>
      <c r="N31" s="44"/>
    </row>
    <row r="32" spans="1:14" ht="18">
      <c r="A32" s="54"/>
      <c r="B32" s="60" t="s">
        <v>56</v>
      </c>
      <c r="C32" s="39">
        <v>24</v>
      </c>
      <c r="D32" s="52">
        <f>IF(ROUND(D24+D29-D23-D28,1)&gt;=0,ROUND(D24+D29-D23-D28,1),0)</f>
        <v>101893002</v>
      </c>
      <c r="E32" s="41">
        <f>IF(ROUND(E24+E29-E23-E28,1)&gt;=0,ROUND(E24+E29-E23-E28,1),0)</f>
        <v>136329082</v>
      </c>
      <c r="F32" s="53"/>
      <c r="H32" s="36"/>
      <c r="I32" s="7"/>
      <c r="J32" s="7"/>
      <c r="K32" s="43"/>
      <c r="L32" s="43"/>
      <c r="M32" s="43"/>
      <c r="N32" s="44"/>
    </row>
    <row r="33" spans="1:14" ht="29.25">
      <c r="A33" s="61" t="s">
        <v>57</v>
      </c>
      <c r="B33" s="38" t="s">
        <v>58</v>
      </c>
      <c r="C33" s="47">
        <v>25</v>
      </c>
      <c r="D33" s="62"/>
      <c r="E33" s="49">
        <f>+'[1]ANEXA 2 SOLDURI'!H79</f>
        <v>0</v>
      </c>
      <c r="F33" s="63"/>
      <c r="H33" s="36"/>
      <c r="I33" s="7"/>
      <c r="J33" s="7"/>
      <c r="K33" s="43"/>
      <c r="L33" s="43"/>
      <c r="M33" s="43"/>
      <c r="N33" s="44"/>
    </row>
    <row r="34" spans="1:14" ht="29.25">
      <c r="A34" s="61" t="s">
        <v>59</v>
      </c>
      <c r="B34" s="38" t="s">
        <v>60</v>
      </c>
      <c r="C34" s="47">
        <v>26</v>
      </c>
      <c r="D34" s="62"/>
      <c r="E34" s="49">
        <f>+'[1]ANEXA 2 SOLDURI'!H164</f>
        <v>0</v>
      </c>
      <c r="F34" s="63"/>
      <c r="H34" s="36"/>
      <c r="I34" s="7"/>
      <c r="J34" s="7"/>
      <c r="K34" s="43"/>
      <c r="L34" s="43"/>
      <c r="M34" s="43"/>
      <c r="N34" s="44"/>
    </row>
    <row r="35" spans="1:14" ht="18">
      <c r="A35" s="61" t="s">
        <v>61</v>
      </c>
      <c r="B35" s="46" t="s">
        <v>62</v>
      </c>
      <c r="C35" s="39">
        <v>27</v>
      </c>
      <c r="D35" s="52"/>
      <c r="E35" s="41"/>
      <c r="F35" s="53"/>
      <c r="H35" s="36"/>
      <c r="I35" s="7"/>
      <c r="J35" s="7"/>
      <c r="K35" s="43"/>
      <c r="L35" s="43"/>
      <c r="M35" s="43"/>
      <c r="N35" s="44"/>
    </row>
    <row r="36" spans="1:14" ht="18">
      <c r="A36" s="37"/>
      <c r="B36" s="60" t="s">
        <v>63</v>
      </c>
      <c r="C36" s="39">
        <v>28</v>
      </c>
      <c r="D36" s="52">
        <f>IF(ROUND(D33-D34,1)&gt;=0,ROUND(D33-D34,1),0)</f>
        <v>0</v>
      </c>
      <c r="E36" s="41">
        <f>IF(ROUND(E33-E34,1)&gt;=0,ROUND(E33-E34,1),0)</f>
        <v>0</v>
      </c>
      <c r="F36" s="66"/>
      <c r="H36" s="36"/>
      <c r="I36" s="7"/>
      <c r="J36" s="7"/>
      <c r="K36" s="43"/>
      <c r="L36" s="43"/>
      <c r="M36" s="43"/>
      <c r="N36" s="44"/>
    </row>
    <row r="37" spans="1:14" ht="18">
      <c r="A37" s="37"/>
      <c r="B37" s="60" t="s">
        <v>64</v>
      </c>
      <c r="C37" s="39">
        <v>29</v>
      </c>
      <c r="D37" s="52">
        <f>IF(ROUND(D34-D33,1)&gt;=0,ROUND(D34-D33,1),0)</f>
        <v>0</v>
      </c>
      <c r="E37" s="41">
        <f>IF(ROUND(E34-E33,1)&gt;=0,ROUND(E34-E33,1),0)</f>
        <v>0</v>
      </c>
      <c r="F37" s="66"/>
      <c r="H37" s="36"/>
      <c r="I37" s="7"/>
      <c r="J37" s="7"/>
      <c r="K37" s="43"/>
      <c r="L37" s="43"/>
      <c r="M37" s="43"/>
      <c r="N37" s="44"/>
    </row>
    <row r="38" spans="1:14" ht="18">
      <c r="A38" s="37" t="s">
        <v>65</v>
      </c>
      <c r="B38" s="60" t="s">
        <v>66</v>
      </c>
      <c r="C38" s="67" t="s">
        <v>67</v>
      </c>
      <c r="D38" s="52"/>
      <c r="E38" s="41"/>
      <c r="F38" s="66"/>
      <c r="H38" s="36"/>
      <c r="I38" s="7"/>
      <c r="J38" s="7"/>
      <c r="K38" s="43"/>
      <c r="L38" s="43"/>
      <c r="M38" s="43"/>
      <c r="N38" s="44"/>
    </row>
    <row r="39" spans="1:14" ht="18">
      <c r="A39" s="37"/>
      <c r="B39" s="60" t="s">
        <v>68</v>
      </c>
      <c r="C39" s="67" t="s">
        <v>69</v>
      </c>
      <c r="D39" s="52">
        <f>IF(ROUND(D31+D36-D32-D37,1)&gt;=0,ROUND(D31+D36-D32-D37,1),0)</f>
        <v>0</v>
      </c>
      <c r="E39" s="41">
        <f>IF(ROUND(E31+E36-E32-E37,1)&gt;=0,ROUND(E31+E36-E32-E37,1),0)</f>
        <v>0</v>
      </c>
      <c r="F39" s="66"/>
      <c r="H39" s="36"/>
      <c r="I39" s="7"/>
      <c r="J39" s="7"/>
      <c r="K39" s="43"/>
      <c r="L39" s="43"/>
      <c r="M39" s="43"/>
      <c r="N39" s="44"/>
    </row>
    <row r="40" spans="1:14" ht="18">
      <c r="A40" s="37"/>
      <c r="B40" s="60" t="s">
        <v>70</v>
      </c>
      <c r="C40" s="67" t="s">
        <v>71</v>
      </c>
      <c r="D40" s="52">
        <f>IF(ROUND(D32+D37-D31-D36,1)&gt;=0,ROUND(D32+D37-D31-D36,1),0)</f>
        <v>101893002</v>
      </c>
      <c r="E40" s="41">
        <f>IF(ROUND(E32+E37-E31-E36,1)&gt;=0,ROUND(E32+E37-E31-E36,1),0)</f>
        <v>136329082</v>
      </c>
      <c r="F40" s="66"/>
      <c r="H40" s="36"/>
      <c r="I40" s="7"/>
      <c r="J40" s="7"/>
      <c r="K40" s="43"/>
      <c r="L40" s="43"/>
      <c r="M40" s="43"/>
      <c r="N40" s="44"/>
    </row>
    <row r="41" spans="1:14" ht="18">
      <c r="A41" s="37"/>
      <c r="B41" s="60" t="s">
        <v>72</v>
      </c>
      <c r="C41" s="67" t="s">
        <v>73</v>
      </c>
      <c r="D41" s="52"/>
      <c r="E41" s="41"/>
      <c r="F41" s="66"/>
      <c r="H41" s="36"/>
      <c r="I41" s="7"/>
      <c r="J41" s="7"/>
      <c r="K41" s="43"/>
      <c r="L41" s="43"/>
      <c r="M41" s="43"/>
      <c r="N41" s="44"/>
    </row>
    <row r="42" spans="1:14" ht="18">
      <c r="A42" s="61" t="s">
        <v>74</v>
      </c>
      <c r="B42" s="46" t="s">
        <v>75</v>
      </c>
      <c r="C42" s="39">
        <v>30</v>
      </c>
      <c r="D42" s="52"/>
      <c r="E42" s="41"/>
      <c r="F42" s="66"/>
      <c r="H42" s="36"/>
      <c r="I42" s="7"/>
      <c r="J42" s="7"/>
      <c r="K42" s="43"/>
      <c r="L42" s="43"/>
      <c r="M42" s="43"/>
      <c r="N42" s="44"/>
    </row>
    <row r="43" spans="1:14" ht="18">
      <c r="A43" s="54"/>
      <c r="B43" s="60" t="s">
        <v>76</v>
      </c>
      <c r="C43" s="39">
        <v>31</v>
      </c>
      <c r="D43" s="52">
        <f>+D39-D41</f>
        <v>0</v>
      </c>
      <c r="E43" s="41">
        <f>+E39-E41</f>
        <v>0</v>
      </c>
      <c r="F43" s="68" t="str">
        <f>IF(D43&lt;&gt;'[1]ANEXA 1'!D87,"eroare"," ")</f>
        <v> </v>
      </c>
      <c r="G43" s="68" t="str">
        <f>IF(E43&lt;&gt;'[1]ANEXA 1'!E87,"eroare"," ")</f>
        <v> </v>
      </c>
      <c r="I43" s="7"/>
      <c r="J43" s="7"/>
      <c r="K43" s="43"/>
      <c r="L43" s="43"/>
      <c r="M43" s="43"/>
      <c r="N43" s="44"/>
    </row>
    <row r="44" spans="1:14" ht="18">
      <c r="A44" s="69"/>
      <c r="B44" s="70" t="s">
        <v>77</v>
      </c>
      <c r="C44" s="71">
        <v>32</v>
      </c>
      <c r="D44" s="72">
        <f>+D40+D41</f>
        <v>101893002</v>
      </c>
      <c r="E44" s="73">
        <f>+E40+E41</f>
        <v>136329082</v>
      </c>
      <c r="F44" s="68" t="str">
        <f>IF(D44&lt;&gt;'[1]ANEXA 1'!D88,"eroare"," ")</f>
        <v> </v>
      </c>
      <c r="G44" s="68" t="str">
        <f>IF(E44&lt;&gt;'[1]ANEXA 1'!E88,"eroare"," ")</f>
        <v>eroare</v>
      </c>
      <c r="I44" s="7"/>
      <c r="J44" s="7"/>
      <c r="K44" s="43"/>
      <c r="L44" s="43"/>
      <c r="M44" s="43"/>
      <c r="N44" s="44"/>
    </row>
    <row r="45" spans="1:8" ht="18">
      <c r="A45" s="74"/>
      <c r="B45" s="75" t="s">
        <v>78</v>
      </c>
      <c r="C45" s="76"/>
      <c r="D45" s="77" t="str">
        <f>IF(D43+D44=0,"eroare"," ")</f>
        <v> </v>
      </c>
      <c r="E45" s="78"/>
      <c r="F45" s="79"/>
      <c r="H45" s="36"/>
    </row>
    <row r="46" spans="1:8" ht="18">
      <c r="A46" s="74"/>
      <c r="B46" s="75" t="s">
        <v>79</v>
      </c>
      <c r="C46" s="80"/>
      <c r="D46" s="80"/>
      <c r="E46" s="80"/>
      <c r="F46" s="81"/>
      <c r="H46" s="36"/>
    </row>
    <row r="47" spans="1:8" ht="18">
      <c r="A47" s="82"/>
      <c r="B47" s="10"/>
      <c r="F47" s="83"/>
      <c r="H47" s="36"/>
    </row>
    <row r="48" spans="1:6" ht="18">
      <c r="A48" s="84"/>
      <c r="B48" s="85"/>
      <c r="F48" s="86"/>
    </row>
    <row r="49" spans="1:6" ht="18">
      <c r="A49" s="84"/>
      <c r="B49" s="10"/>
      <c r="F49" s="87"/>
    </row>
    <row r="50" spans="1:7" ht="15.75" customHeight="1">
      <c r="A50" s="84"/>
      <c r="B50" s="10" t="str">
        <f>'[1]ANEXA 1'!B94</f>
        <v>PREŞEDINTE- DIRECTOR GENERAL,</v>
      </c>
      <c r="C50" s="88"/>
      <c r="D50" s="89" t="str">
        <f>'[1]ANEXA 1'!D94:E94</f>
        <v>DIRECTOR EXECUTIV ECONOMIC,</v>
      </c>
      <c r="E50" s="89"/>
      <c r="F50" s="87"/>
      <c r="G50" s="90"/>
    </row>
    <row r="51" spans="4:5" ht="15.75" customHeight="1">
      <c r="D51" s="91"/>
      <c r="E51" s="91"/>
    </row>
    <row r="52" spans="2:5" ht="15.75" customHeight="1">
      <c r="B52" s="92" t="str">
        <f>'[1]ANEXA 1'!B96</f>
        <v>STANA OLGA</v>
      </c>
      <c r="D52" s="93" t="str">
        <f>'[1]ANEXA 1'!D96:E96</f>
        <v>POP NEVIANA</v>
      </c>
      <c r="E52" s="93"/>
    </row>
    <row r="53" ht="15.75" customHeight="1">
      <c r="B53" s="94">
        <f>'[1]ANEXA 1'!B97</f>
        <v>0</v>
      </c>
    </row>
    <row r="54" ht="15.75" customHeight="1"/>
    <row r="55" ht="15.75" customHeight="1"/>
    <row r="56" ht="15.75" customHeight="1">
      <c r="D56" s="95"/>
    </row>
    <row r="57" ht="15.75" customHeight="1">
      <c r="D57" s="95"/>
    </row>
    <row r="58" ht="15.75" customHeight="1">
      <c r="D58" s="95"/>
    </row>
    <row r="59" ht="15.75" customHeight="1">
      <c r="D59" s="96"/>
    </row>
    <row r="60" ht="15.75" customHeight="1"/>
    <row r="61" ht="15.75" customHeight="1"/>
    <row r="63" ht="15.75" customHeight="1"/>
  </sheetData>
  <mergeCells count="10">
    <mergeCell ref="D50:E50"/>
    <mergeCell ref="D52:E52"/>
    <mergeCell ref="A1:E1"/>
    <mergeCell ref="A3:E3"/>
    <mergeCell ref="B4:E4"/>
    <mergeCell ref="A6:A7"/>
    <mergeCell ref="B6:B7"/>
    <mergeCell ref="C6:C7"/>
    <mergeCell ref="D6:D7"/>
    <mergeCell ref="E6:E7"/>
  </mergeCells>
  <dataValidations count="1">
    <dataValidation type="whole" allowBlank="1" showErrorMessage="1" sqref="D9:E44">
      <formula1>0</formula1>
      <formula2>9.99999999999999E+26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neviana</dc:creator>
  <cp:keywords/>
  <dc:description/>
  <cp:lastModifiedBy>neviana</cp:lastModifiedBy>
  <dcterms:created xsi:type="dcterms:W3CDTF">2018-05-23T07:57:58Z</dcterms:created>
  <dcterms:modified xsi:type="dcterms:W3CDTF">2018-05-23T07:58:24Z</dcterms:modified>
  <cp:category/>
  <cp:version/>
  <cp:contentType/>
  <cp:contentStatus/>
</cp:coreProperties>
</file>